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wlmgarywestbrookjr/Dropbox/Mac/Documents/POSGCD/Budget/2024/"/>
    </mc:Choice>
  </mc:AlternateContent>
  <xr:revisionPtr revIDLastSave="0" documentId="13_ncr:1_{B9F7FF59-ADD1-7047-8ACF-6C9D213B7692}" xr6:coauthVersionLast="47" xr6:coauthVersionMax="47" xr10:uidLastSave="{00000000-0000-0000-0000-000000000000}"/>
  <bookViews>
    <workbookView xWindow="0" yWindow="760" windowWidth="34560" windowHeight="2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Sheet1!$A$16:$F$49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1" l="1"/>
  <c r="D38" i="1"/>
  <c r="D47" i="1"/>
  <c r="D43" i="1"/>
  <c r="D41" i="1"/>
  <c r="F41" i="1" s="1"/>
  <c r="D40" i="1"/>
  <c r="F40" i="1" s="1"/>
  <c r="D37" i="1"/>
  <c r="D48" i="1" s="1"/>
  <c r="F39" i="1"/>
  <c r="F20" i="1"/>
  <c r="F45" i="1"/>
  <c r="F44" i="1"/>
  <c r="F46" i="1"/>
  <c r="B48" i="1"/>
  <c r="F43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42" i="1"/>
  <c r="F38" i="1"/>
  <c r="F37" i="1"/>
  <c r="F47" i="1"/>
  <c r="C48" i="1"/>
  <c r="E48" i="1"/>
  <c r="G5" i="1" s="1"/>
  <c r="G6" i="1" s="1"/>
  <c r="G8" i="1" s="1"/>
  <c r="D5" i="1"/>
  <c r="D9" i="1"/>
  <c r="D15" i="1"/>
  <c r="G7" i="1"/>
  <c r="F48" i="1" l="1"/>
  <c r="G9" i="1" s="1"/>
  <c r="G10" i="1" s="1"/>
</calcChain>
</file>

<file path=xl/sharedStrings.xml><?xml version="1.0" encoding="utf-8"?>
<sst xmlns="http://schemas.openxmlformats.org/spreadsheetml/2006/main" count="144" uniqueCount="81">
  <si>
    <t xml:space="preserve"> </t>
  </si>
  <si>
    <t>Item</t>
  </si>
  <si>
    <t>Insurance</t>
  </si>
  <si>
    <t>Repairs</t>
  </si>
  <si>
    <t>Telephone</t>
  </si>
  <si>
    <t>Utilities</t>
  </si>
  <si>
    <t>Office supplies</t>
  </si>
  <si>
    <t>Professional Fees</t>
  </si>
  <si>
    <t>Totals</t>
  </si>
  <si>
    <t>Fee Type</t>
  </si>
  <si>
    <t>(1000 gal units)</t>
  </si>
  <si>
    <t>Interest Income</t>
  </si>
  <si>
    <t>Total Revenue</t>
  </si>
  <si>
    <t>Expense</t>
  </si>
  <si>
    <t>Projected</t>
  </si>
  <si>
    <t>Revenue</t>
  </si>
  <si>
    <t>Monitoring Program</t>
  </si>
  <si>
    <t>GMA 12 Hydrologist</t>
  </si>
  <si>
    <t>GMA 8 Hydrologist</t>
  </si>
  <si>
    <t>O &amp; G Income</t>
  </si>
  <si>
    <t>Summit Sponsorships</t>
  </si>
  <si>
    <t>Well Assistance Program</t>
  </si>
  <si>
    <t>Rainwater Harvesting Program</t>
  </si>
  <si>
    <t>Conservation Programs</t>
  </si>
  <si>
    <t>Aquifer Conservancy Program</t>
  </si>
  <si>
    <t xml:space="preserve">  </t>
  </si>
  <si>
    <t>Less Reserve Target</t>
  </si>
  <si>
    <t>Net Funds Available</t>
  </si>
  <si>
    <t>Total</t>
  </si>
  <si>
    <t>Adopted Total</t>
  </si>
  <si>
    <t>Production (126,676 AF)</t>
  </si>
  <si>
    <t>Environmental collaborative work with Counties</t>
  </si>
  <si>
    <t>Automobile</t>
  </si>
  <si>
    <t>Advertisements</t>
  </si>
  <si>
    <t>Education and Public Relations</t>
  </si>
  <si>
    <t>Misc. tools and Equipment</t>
  </si>
  <si>
    <t>Hydrologist</t>
  </si>
  <si>
    <t>Dues and Subscriptions</t>
  </si>
  <si>
    <t>Miscellaneous</t>
  </si>
  <si>
    <t>Postage and Delivery</t>
  </si>
  <si>
    <t>Travel and Entertainment</t>
  </si>
  <si>
    <t>Payroll</t>
  </si>
  <si>
    <t>Staff Develoment</t>
  </si>
  <si>
    <t>Texas A&amp;M AgriLife Agreement</t>
  </si>
  <si>
    <t>New Property &amp; Building Expense</t>
  </si>
  <si>
    <t>Future Special Projects</t>
  </si>
  <si>
    <t>DRAFT 2023-24 Budget Worksheet</t>
  </si>
  <si>
    <t>Reimbursed Expenses- GWAP</t>
  </si>
  <si>
    <t>2023 Expenses</t>
  </si>
  <si>
    <t>2024 Total Expense</t>
  </si>
  <si>
    <t>All amounts under "Recommended 2023 Expenses" represent estimates for total expenditures through 12-31-23.</t>
  </si>
  <si>
    <t>Projected 2024 Budget</t>
  </si>
  <si>
    <t>Total Funds Available 12-31-23</t>
  </si>
  <si>
    <t>Projected 2024 Income</t>
  </si>
  <si>
    <t>2024 Budget (with encumber.)</t>
  </si>
  <si>
    <t>Proj. Surplus/Deficit 12-31-24</t>
  </si>
  <si>
    <t>Advanced Aquifer Improvements (incl. BuRec Gr)</t>
  </si>
  <si>
    <t>Transport (101,352 AF)</t>
  </si>
  <si>
    <t>Each $.01 raises $330,257 in revenue.</t>
  </si>
  <si>
    <t>Each $.01 raises $412,776 in revenue</t>
  </si>
  <si>
    <t>2024 Revenue</t>
  </si>
  <si>
    <t>Final</t>
  </si>
  <si>
    <t>Amended</t>
  </si>
  <si>
    <t xml:space="preserve">Encumber  </t>
  </si>
  <si>
    <t>to 2024</t>
  </si>
  <si>
    <t>Adopted New</t>
  </si>
  <si>
    <t>2024 Expenses</t>
  </si>
  <si>
    <t>2023 increase costs sponsorships, materials, Summit meal</t>
  </si>
  <si>
    <t>2023 increase due to reimbursable efforts- applications</t>
  </si>
  <si>
    <t>2023 increase due to participation in GAM update</t>
  </si>
  <si>
    <t>2023 increase due to increase increase in cost</t>
  </si>
  <si>
    <t>2023 increase in cost of coverage and number of employees</t>
  </si>
  <si>
    <t>2023 increase due to upgraded services at office</t>
  </si>
  <si>
    <t>2023 increase due to increase in costs, number of employees</t>
  </si>
  <si>
    <t>2023 increase due to increase in staff</t>
  </si>
  <si>
    <t>2023 increase staff; 2024 increase includes 2% cost of living allowance</t>
  </si>
  <si>
    <t>2023 increase due to increase in costs</t>
  </si>
  <si>
    <t>2023-24 increased reimbursements up to $5000 each system</t>
  </si>
  <si>
    <t>2024 increased reimburseable qualifications</t>
  </si>
  <si>
    <t>2024 Decrease due to Jaclyn now working for the District</t>
  </si>
  <si>
    <t>2023-24 Increase due to upgrades and new enrollments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</si>
</sst>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64" formatCode="&quot;$&quot;#,##0.00"/>
    <numFmt numFmtId="165" formatCode="0.000"/>
    <numFmt numFmtId="166" formatCode="&quot;$&quot;#,##0"/>
    <numFmt numFmtId="167" formatCode="#,##0.00000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0" fillId="0" borderId="1" xfId="0" applyBorder="1"/>
    <xf numFmtId="0" fontId="2" fillId="0" borderId="1" xfId="0" applyFont="1" applyBorder="1"/>
    <xf numFmtId="14" fontId="2" fillId="0" borderId="0" xfId="0" applyNumberFormat="1" applyFont="1"/>
    <xf numFmtId="41" fontId="0" fillId="0" borderId="0" xfId="0" applyNumberFormat="1"/>
    <xf numFmtId="0" fontId="2" fillId="0" borderId="0" xfId="0" applyFont="1"/>
    <xf numFmtId="14" fontId="2" fillId="0" borderId="1" xfId="0" applyNumberFormat="1" applyFont="1" applyBorder="1"/>
    <xf numFmtId="166" fontId="0" fillId="0" borderId="0" xfId="0" applyNumberFormat="1"/>
    <xf numFmtId="0" fontId="3" fillId="0" borderId="0" xfId="0" applyFont="1"/>
    <xf numFmtId="166" fontId="3" fillId="0" borderId="0" xfId="0" applyNumberFormat="1" applyFont="1"/>
    <xf numFmtId="165" fontId="3" fillId="0" borderId="1" xfId="0" applyNumberFormat="1" applyFont="1" applyBorder="1"/>
    <xf numFmtId="166" fontId="0" fillId="0" borderId="1" xfId="0" applyNumberFormat="1" applyBorder="1"/>
    <xf numFmtId="164" fontId="3" fillId="0" borderId="0" xfId="0" applyNumberFormat="1" applyFont="1"/>
    <xf numFmtId="164" fontId="0" fillId="0" borderId="0" xfId="0" applyNumberFormat="1"/>
    <xf numFmtId="164" fontId="0" fillId="2" borderId="0" xfId="0" applyNumberFormat="1" applyFill="1"/>
    <xf numFmtId="164" fontId="0" fillId="2" borderId="1" xfId="0" applyNumberFormat="1" applyFill="1" applyBorder="1"/>
    <xf numFmtId="166" fontId="0" fillId="3" borderId="1" xfId="0" applyNumberFormat="1" applyFill="1" applyBorder="1"/>
    <xf numFmtId="165" fontId="0" fillId="0" borderId="1" xfId="0" applyNumberFormat="1" applyBorder="1"/>
    <xf numFmtId="2" fontId="0" fillId="0" borderId="1" xfId="0" applyNumberFormat="1" applyBorder="1"/>
    <xf numFmtId="164" fontId="0" fillId="4" borderId="0" xfId="0" applyNumberFormat="1" applyFill="1"/>
    <xf numFmtId="2" fontId="4" fillId="0" borderId="0" xfId="0" applyNumberFormat="1" applyFont="1"/>
    <xf numFmtId="164" fontId="0" fillId="5" borderId="0" xfId="0" applyNumberFormat="1" applyFill="1"/>
    <xf numFmtId="164" fontId="0" fillId="6" borderId="1" xfId="0" applyNumberFormat="1" applyFill="1" applyBorder="1"/>
    <xf numFmtId="0" fontId="4" fillId="0" borderId="0" xfId="0" applyFont="1"/>
    <xf numFmtId="0" fontId="5" fillId="0" borderId="0" xfId="0" applyFont="1"/>
    <xf numFmtId="164" fontId="0" fillId="7" borderId="0" xfId="0" applyNumberFormat="1" applyFill="1"/>
    <xf numFmtId="10" fontId="2" fillId="0" borderId="0" xfId="0" applyNumberFormat="1" applyFont="1"/>
    <xf numFmtId="167" fontId="3" fillId="2" borderId="0" xfId="0" applyNumberFormat="1" applyFont="1" applyFill="1"/>
    <xf numFmtId="0" fontId="3" fillId="0" borderId="1" xfId="0" applyFont="1" applyBorder="1"/>
    <xf numFmtId="0" fontId="6" fillId="0" borderId="0" xfId="0" applyFont="1"/>
    <xf numFmtId="0" fontId="6" fillId="0" borderId="1" xfId="0" applyFont="1" applyBorder="1"/>
    <xf numFmtId="164" fontId="0" fillId="0" borderId="1" xfId="0" applyNumberFormat="1" applyBorder="1"/>
    <xf numFmtId="164" fontId="0" fillId="3" borderId="0" xfId="0" applyNumberForma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zoomScale="184" zoomScaleNormal="150" workbookViewId="0">
      <selection activeCell="G48" sqref="G48"/>
    </sheetView>
  </sheetViews>
  <sheetFormatPr baseColWidth="10" defaultColWidth="8.83203125" defaultRowHeight="13" x14ac:dyDescent="0.15"/>
  <cols>
    <col min="1" max="1" width="36.1640625" customWidth="1"/>
    <col min="2" max="2" width="13.5" customWidth="1"/>
    <col min="3" max="3" width="13.33203125" customWidth="1"/>
    <col min="4" max="4" width="12.33203125" customWidth="1"/>
    <col min="5" max="5" width="13.1640625" customWidth="1"/>
    <col min="6" max="6" width="23.1640625" customWidth="1"/>
    <col min="7" max="7" width="44.1640625" customWidth="1"/>
    <col min="8" max="9" width="11.1640625" bestFit="1" customWidth="1"/>
  </cols>
  <sheetData>
    <row r="1" spans="1:11" ht="14" thickBot="1" x14ac:dyDescent="0.2">
      <c r="A1" s="2" t="s">
        <v>46</v>
      </c>
      <c r="B1" s="2"/>
      <c r="C1" s="3" t="s">
        <v>0</v>
      </c>
      <c r="D1" s="3" t="s">
        <v>0</v>
      </c>
    </row>
    <row r="2" spans="1:11" ht="15" thickTop="1" thickBot="1" x14ac:dyDescent="0.2">
      <c r="A2" s="2" t="s">
        <v>15</v>
      </c>
      <c r="C2" s="3" t="s">
        <v>0</v>
      </c>
      <c r="D2" s="3" t="s">
        <v>14</v>
      </c>
    </row>
    <row r="3" spans="1:11" ht="14" thickTop="1" x14ac:dyDescent="0.15">
      <c r="B3" s="5" t="s">
        <v>0</v>
      </c>
      <c r="C3" s="5" t="s">
        <v>0</v>
      </c>
      <c r="D3" s="5" t="s">
        <v>60</v>
      </c>
      <c r="F3" s="24" t="s">
        <v>51</v>
      </c>
      <c r="G3" s="20"/>
    </row>
    <row r="4" spans="1:11" ht="14" thickBot="1" x14ac:dyDescent="0.2">
      <c r="A4" s="1" t="s">
        <v>9</v>
      </c>
      <c r="B4" s="1" t="s">
        <v>10</v>
      </c>
      <c r="C4" s="18" t="s">
        <v>0</v>
      </c>
      <c r="D4" s="10">
        <v>1.7999999999999999E-2</v>
      </c>
      <c r="F4" s="8" t="s">
        <v>52</v>
      </c>
      <c r="G4" s="21">
        <v>5574983</v>
      </c>
      <c r="H4" s="8" t="s">
        <v>0</v>
      </c>
    </row>
    <row r="5" spans="1:11" ht="14" thickTop="1" x14ac:dyDescent="0.15">
      <c r="A5" s="8" t="s">
        <v>30</v>
      </c>
      <c r="B5" s="4">
        <v>41277571</v>
      </c>
      <c r="C5" s="7" t="s">
        <v>0</v>
      </c>
      <c r="D5" s="7">
        <f>SUM(B5*D4)</f>
        <v>742996.27799999993</v>
      </c>
      <c r="F5" t="s">
        <v>26</v>
      </c>
      <c r="G5" s="13">
        <f>0.35*E48</f>
        <v>1790232.8499999999</v>
      </c>
      <c r="H5" s="8" t="s">
        <v>0</v>
      </c>
    </row>
    <row r="6" spans="1:11" x14ac:dyDescent="0.15">
      <c r="A6" s="8" t="s">
        <v>59</v>
      </c>
      <c r="B6" s="4"/>
      <c r="C6" s="7" t="s">
        <v>0</v>
      </c>
      <c r="D6" s="9"/>
      <c r="F6" t="s">
        <v>27</v>
      </c>
      <c r="G6" s="13">
        <f>SUM(G4-G5)</f>
        <v>3784750.1500000004</v>
      </c>
      <c r="H6" s="8" t="s">
        <v>0</v>
      </c>
    </row>
    <row r="7" spans="1:11" ht="14" thickBot="1" x14ac:dyDescent="0.2">
      <c r="B7" s="4"/>
      <c r="C7" s="7" t="s">
        <v>0</v>
      </c>
      <c r="D7" s="9"/>
      <c r="F7" s="28" t="s">
        <v>53</v>
      </c>
      <c r="G7" s="22">
        <f>D15</f>
        <v>4771074.2779999999</v>
      </c>
    </row>
    <row r="8" spans="1:11" ht="15" thickTop="1" thickBot="1" x14ac:dyDescent="0.2">
      <c r="A8" s="1"/>
      <c r="B8" s="1" t="s">
        <v>10</v>
      </c>
      <c r="C8" s="17" t="s">
        <v>0</v>
      </c>
      <c r="D8" s="10">
        <v>0.12</v>
      </c>
      <c r="F8" s="23" t="s">
        <v>28</v>
      </c>
      <c r="G8" s="13">
        <f>SUM(G6:G7)</f>
        <v>8555824.4279999994</v>
      </c>
    </row>
    <row r="9" spans="1:11" ht="14" thickTop="1" x14ac:dyDescent="0.15">
      <c r="A9" s="8" t="s">
        <v>57</v>
      </c>
      <c r="B9" s="4">
        <v>33025650</v>
      </c>
      <c r="C9" s="7" t="s">
        <v>25</v>
      </c>
      <c r="D9" s="7">
        <f>SUM(B9*D8)</f>
        <v>3963078</v>
      </c>
      <c r="F9" s="8" t="s">
        <v>54</v>
      </c>
      <c r="G9" s="25">
        <f>F48</f>
        <v>8543077</v>
      </c>
      <c r="I9" t="s">
        <v>0</v>
      </c>
      <c r="K9" s="8" t="s">
        <v>0</v>
      </c>
    </row>
    <row r="10" spans="1:11" x14ac:dyDescent="0.15">
      <c r="A10" s="8" t="s">
        <v>58</v>
      </c>
      <c r="B10" s="4"/>
      <c r="C10" s="7" t="s">
        <v>0</v>
      </c>
      <c r="D10" s="9"/>
      <c r="F10" s="8" t="s">
        <v>55</v>
      </c>
      <c r="G10" s="13">
        <f>SUM(G8-G9)</f>
        <v>12747.427999999374</v>
      </c>
      <c r="I10" t="s">
        <v>0</v>
      </c>
      <c r="K10" s="8" t="s">
        <v>0</v>
      </c>
    </row>
    <row r="11" spans="1:11" x14ac:dyDescent="0.15">
      <c r="A11" s="8" t="s">
        <v>19</v>
      </c>
      <c r="B11" s="4"/>
      <c r="C11" s="7" t="s">
        <v>0</v>
      </c>
      <c r="D11" s="7">
        <v>0</v>
      </c>
      <c r="G11" s="8" t="s">
        <v>0</v>
      </c>
      <c r="I11" t="s">
        <v>0</v>
      </c>
      <c r="K11" s="8" t="s">
        <v>0</v>
      </c>
    </row>
    <row r="12" spans="1:11" x14ac:dyDescent="0.15">
      <c r="A12" t="s">
        <v>20</v>
      </c>
      <c r="B12" s="4"/>
      <c r="C12" s="7" t="s">
        <v>25</v>
      </c>
      <c r="D12" s="7">
        <v>5000</v>
      </c>
      <c r="K12" s="8" t="s">
        <v>0</v>
      </c>
    </row>
    <row r="13" spans="1:11" x14ac:dyDescent="0.15">
      <c r="A13" s="8" t="s">
        <v>47</v>
      </c>
      <c r="B13" s="4"/>
      <c r="C13" s="7" t="s">
        <v>0</v>
      </c>
      <c r="D13" s="7">
        <v>0</v>
      </c>
      <c r="K13" s="8" t="s">
        <v>0</v>
      </c>
    </row>
    <row r="14" spans="1:11" x14ac:dyDescent="0.15">
      <c r="A14" t="s">
        <v>11</v>
      </c>
      <c r="B14" s="4"/>
      <c r="C14" s="7" t="s">
        <v>0</v>
      </c>
      <c r="D14" s="7">
        <v>60000</v>
      </c>
      <c r="I14" s="8" t="s">
        <v>0</v>
      </c>
    </row>
    <row r="15" spans="1:11" ht="14" thickBot="1" x14ac:dyDescent="0.2">
      <c r="A15" s="1" t="s">
        <v>12</v>
      </c>
      <c r="B15" s="1"/>
      <c r="C15" s="11" t="s">
        <v>0</v>
      </c>
      <c r="D15" s="16">
        <f>SUM(D5+D9+D11+D12+D13+D14)</f>
        <v>4771074.2779999999</v>
      </c>
      <c r="I15" s="8" t="s">
        <v>0</v>
      </c>
    </row>
    <row r="16" spans="1:11" ht="15" thickTop="1" thickBot="1" x14ac:dyDescent="0.2">
      <c r="A16" s="2" t="s">
        <v>13</v>
      </c>
      <c r="C16" s="5" t="s">
        <v>0</v>
      </c>
      <c r="G16" s="8" t="s">
        <v>0</v>
      </c>
      <c r="I16" s="8" t="s">
        <v>0</v>
      </c>
    </row>
    <row r="17" spans="1:8" ht="14" thickTop="1" x14ac:dyDescent="0.15">
      <c r="B17" s="5" t="s">
        <v>29</v>
      </c>
      <c r="C17" s="5" t="s">
        <v>61</v>
      </c>
      <c r="D17" s="26" t="s">
        <v>63</v>
      </c>
      <c r="E17" s="26" t="s">
        <v>65</v>
      </c>
      <c r="F17" s="5" t="s">
        <v>62</v>
      </c>
      <c r="G17" s="8" t="s">
        <v>0</v>
      </c>
      <c r="H17" s="8" t="s">
        <v>0</v>
      </c>
    </row>
    <row r="18" spans="1:8" ht="14" thickBot="1" x14ac:dyDescent="0.2">
      <c r="A18" s="1" t="s">
        <v>1</v>
      </c>
      <c r="B18" s="6" t="s">
        <v>48</v>
      </c>
      <c r="C18" s="6" t="s">
        <v>48</v>
      </c>
      <c r="D18" s="6" t="s">
        <v>64</v>
      </c>
      <c r="E18" s="6" t="s">
        <v>66</v>
      </c>
      <c r="F18" s="6" t="s">
        <v>49</v>
      </c>
      <c r="H18" s="8" t="s">
        <v>0</v>
      </c>
    </row>
    <row r="19" spans="1:8" ht="14" thickTop="1" x14ac:dyDescent="0.15">
      <c r="A19" t="s">
        <v>33</v>
      </c>
      <c r="B19" s="12">
        <v>14000</v>
      </c>
      <c r="C19" s="12">
        <v>13349</v>
      </c>
      <c r="D19" s="12">
        <v>0</v>
      </c>
      <c r="E19" s="12">
        <v>14000</v>
      </c>
      <c r="F19" s="14">
        <f t="shared" ref="F19:F35" si="0">SUM(D19+E19)</f>
        <v>14000</v>
      </c>
      <c r="G19" s="8" t="s">
        <v>0</v>
      </c>
      <c r="H19" s="12" t="s">
        <v>0</v>
      </c>
    </row>
    <row r="20" spans="1:8" x14ac:dyDescent="0.15">
      <c r="A20" t="s">
        <v>34</v>
      </c>
      <c r="B20" s="13">
        <v>40000</v>
      </c>
      <c r="C20" s="19">
        <v>47053</v>
      </c>
      <c r="D20" s="13">
        <v>0</v>
      </c>
      <c r="E20" s="13">
        <v>48000</v>
      </c>
      <c r="F20" s="13">
        <f t="shared" si="0"/>
        <v>48000</v>
      </c>
      <c r="G20" s="8" t="s">
        <v>67</v>
      </c>
      <c r="H20" s="8" t="s">
        <v>0</v>
      </c>
    </row>
    <row r="21" spans="1:8" x14ac:dyDescent="0.15">
      <c r="A21" t="s">
        <v>35</v>
      </c>
      <c r="B21" s="14">
        <v>5000</v>
      </c>
      <c r="C21" s="14">
        <v>3091</v>
      </c>
      <c r="D21" s="14">
        <v>0</v>
      </c>
      <c r="E21" s="14">
        <v>5000</v>
      </c>
      <c r="F21" s="14">
        <f t="shared" si="0"/>
        <v>5000</v>
      </c>
      <c r="G21" s="8" t="s">
        <v>0</v>
      </c>
      <c r="H21" s="27" t="s">
        <v>0</v>
      </c>
    </row>
    <row r="22" spans="1:8" x14ac:dyDescent="0.15">
      <c r="A22" s="8" t="s">
        <v>36</v>
      </c>
      <c r="B22" s="13">
        <v>75000</v>
      </c>
      <c r="C22" s="19">
        <v>134822</v>
      </c>
      <c r="D22" s="13">
        <v>0</v>
      </c>
      <c r="E22" s="13">
        <v>60000</v>
      </c>
      <c r="F22" s="14">
        <f t="shared" si="0"/>
        <v>60000</v>
      </c>
      <c r="G22" s="8" t="s">
        <v>68</v>
      </c>
      <c r="H22" s="8" t="s">
        <v>25</v>
      </c>
    </row>
    <row r="23" spans="1:8" x14ac:dyDescent="0.15">
      <c r="A23" s="8" t="s">
        <v>17</v>
      </c>
      <c r="B23" s="13">
        <v>75000</v>
      </c>
      <c r="C23" s="13">
        <v>21940</v>
      </c>
      <c r="D23" s="13">
        <v>0</v>
      </c>
      <c r="E23" s="13">
        <v>50000</v>
      </c>
      <c r="F23" s="14">
        <f t="shared" si="0"/>
        <v>50000</v>
      </c>
      <c r="G23" s="8" t="s">
        <v>0</v>
      </c>
    </row>
    <row r="24" spans="1:8" x14ac:dyDescent="0.15">
      <c r="A24" s="8" t="s">
        <v>18</v>
      </c>
      <c r="B24" s="13">
        <v>4000</v>
      </c>
      <c r="C24" s="19">
        <v>20018</v>
      </c>
      <c r="D24" s="13">
        <v>0</v>
      </c>
      <c r="E24" s="13">
        <v>20500</v>
      </c>
      <c r="F24" s="14">
        <f t="shared" si="0"/>
        <v>20500</v>
      </c>
      <c r="G24" s="8" t="s">
        <v>69</v>
      </c>
    </row>
    <row r="25" spans="1:8" x14ac:dyDescent="0.15">
      <c r="A25" s="8" t="s">
        <v>32</v>
      </c>
      <c r="B25" s="14">
        <v>18000</v>
      </c>
      <c r="C25" s="13">
        <v>17874</v>
      </c>
      <c r="D25" s="14">
        <v>0</v>
      </c>
      <c r="E25" s="14">
        <v>20000</v>
      </c>
      <c r="F25" s="14">
        <f t="shared" si="0"/>
        <v>20000</v>
      </c>
      <c r="G25" s="8" t="s">
        <v>0</v>
      </c>
    </row>
    <row r="26" spans="1:8" x14ac:dyDescent="0.15">
      <c r="A26" t="s">
        <v>37</v>
      </c>
      <c r="B26" s="14">
        <v>14000</v>
      </c>
      <c r="C26" s="19">
        <v>14134</v>
      </c>
      <c r="D26" s="14">
        <v>0</v>
      </c>
      <c r="E26" s="14">
        <v>14000</v>
      </c>
      <c r="F26" s="14">
        <f t="shared" si="0"/>
        <v>14000</v>
      </c>
      <c r="G26" s="8" t="s">
        <v>70</v>
      </c>
    </row>
    <row r="27" spans="1:8" x14ac:dyDescent="0.15">
      <c r="A27" t="s">
        <v>2</v>
      </c>
      <c r="B27" s="14">
        <v>114500</v>
      </c>
      <c r="C27" s="19">
        <v>145145</v>
      </c>
      <c r="D27" s="14">
        <v>0</v>
      </c>
      <c r="E27" s="14">
        <v>159900</v>
      </c>
      <c r="F27" s="13">
        <f t="shared" si="0"/>
        <v>159900</v>
      </c>
      <c r="G27" s="8" t="s">
        <v>71</v>
      </c>
    </row>
    <row r="28" spans="1:8" x14ac:dyDescent="0.15">
      <c r="A28" t="s">
        <v>38</v>
      </c>
      <c r="B28" s="14">
        <v>500</v>
      </c>
      <c r="C28" s="14">
        <v>0</v>
      </c>
      <c r="D28" s="14">
        <v>0</v>
      </c>
      <c r="E28" s="14">
        <v>500</v>
      </c>
      <c r="F28" s="14">
        <f t="shared" si="0"/>
        <v>500</v>
      </c>
      <c r="G28" s="8" t="s">
        <v>0</v>
      </c>
    </row>
    <row r="29" spans="1:8" x14ac:dyDescent="0.15">
      <c r="A29" t="s">
        <v>39</v>
      </c>
      <c r="B29" s="14">
        <v>10000</v>
      </c>
      <c r="C29" s="13">
        <v>9671</v>
      </c>
      <c r="D29" s="14">
        <v>0</v>
      </c>
      <c r="E29" s="14">
        <v>12000</v>
      </c>
      <c r="F29" s="14">
        <f t="shared" si="0"/>
        <v>12000</v>
      </c>
      <c r="G29" s="8" t="s">
        <v>0</v>
      </c>
    </row>
    <row r="30" spans="1:8" x14ac:dyDescent="0.15">
      <c r="A30" t="s">
        <v>7</v>
      </c>
      <c r="B30" s="14">
        <v>155000</v>
      </c>
      <c r="C30" s="19">
        <v>242917</v>
      </c>
      <c r="D30" s="14">
        <v>0</v>
      </c>
      <c r="E30" s="14">
        <v>155000</v>
      </c>
      <c r="F30" s="14">
        <f t="shared" si="0"/>
        <v>155000</v>
      </c>
      <c r="G30" s="8" t="s">
        <v>68</v>
      </c>
    </row>
    <row r="31" spans="1:8" x14ac:dyDescent="0.15">
      <c r="A31" t="s">
        <v>3</v>
      </c>
      <c r="B31" s="14">
        <v>10000</v>
      </c>
      <c r="C31" s="14">
        <v>3875</v>
      </c>
      <c r="D31" s="14">
        <v>0</v>
      </c>
      <c r="E31" s="14">
        <v>10000</v>
      </c>
      <c r="F31" s="14">
        <f t="shared" si="0"/>
        <v>10000</v>
      </c>
      <c r="G31" s="8" t="s">
        <v>0</v>
      </c>
    </row>
    <row r="32" spans="1:8" x14ac:dyDescent="0.15">
      <c r="A32" t="s">
        <v>4</v>
      </c>
      <c r="B32" s="14">
        <v>16000</v>
      </c>
      <c r="C32" s="19">
        <v>20812</v>
      </c>
      <c r="D32" s="14">
        <v>0</v>
      </c>
      <c r="E32" s="14">
        <v>24000</v>
      </c>
      <c r="F32" s="13">
        <f t="shared" si="0"/>
        <v>24000</v>
      </c>
      <c r="G32" s="8" t="s">
        <v>72</v>
      </c>
    </row>
    <row r="33" spans="1:7" x14ac:dyDescent="0.15">
      <c r="A33" t="s">
        <v>40</v>
      </c>
      <c r="B33" s="14">
        <v>19000</v>
      </c>
      <c r="C33" s="19">
        <v>27229</v>
      </c>
      <c r="D33" s="14">
        <v>0</v>
      </c>
      <c r="E33" s="14">
        <v>24000</v>
      </c>
      <c r="F33" s="13">
        <f t="shared" si="0"/>
        <v>24000</v>
      </c>
      <c r="G33" s="8" t="s">
        <v>73</v>
      </c>
    </row>
    <row r="34" spans="1:7" x14ac:dyDescent="0.15">
      <c r="A34" t="s">
        <v>5</v>
      </c>
      <c r="B34" s="14">
        <v>8000</v>
      </c>
      <c r="C34" s="14">
        <v>6112</v>
      </c>
      <c r="D34" s="14">
        <v>0</v>
      </c>
      <c r="E34" s="14">
        <v>8000</v>
      </c>
      <c r="F34" s="14">
        <f t="shared" si="0"/>
        <v>8000</v>
      </c>
      <c r="G34" s="8" t="s">
        <v>0</v>
      </c>
    </row>
    <row r="35" spans="1:7" x14ac:dyDescent="0.15">
      <c r="A35" t="s">
        <v>6</v>
      </c>
      <c r="B35" s="14">
        <v>30000</v>
      </c>
      <c r="C35" s="19">
        <v>31823</v>
      </c>
      <c r="D35" s="14">
        <v>0</v>
      </c>
      <c r="E35" s="14">
        <v>30000</v>
      </c>
      <c r="F35" s="14">
        <f t="shared" si="0"/>
        <v>30000</v>
      </c>
      <c r="G35" s="8" t="s">
        <v>74</v>
      </c>
    </row>
    <row r="36" spans="1:7" x14ac:dyDescent="0.15">
      <c r="A36" t="s">
        <v>41</v>
      </c>
      <c r="B36" s="14">
        <v>573051</v>
      </c>
      <c r="C36" s="19">
        <v>624171</v>
      </c>
      <c r="D36" s="14">
        <v>0</v>
      </c>
      <c r="E36" s="14">
        <v>573051</v>
      </c>
      <c r="F36" s="13">
        <v>588488</v>
      </c>
      <c r="G36" s="8" t="s">
        <v>75</v>
      </c>
    </row>
    <row r="37" spans="1:7" x14ac:dyDescent="0.15">
      <c r="A37" s="29" t="s">
        <v>16</v>
      </c>
      <c r="B37" s="14">
        <v>271114</v>
      </c>
      <c r="C37" s="14">
        <v>198196</v>
      </c>
      <c r="D37" s="14">
        <f>SUM(B37-C37)</f>
        <v>72918</v>
      </c>
      <c r="E37" s="14">
        <v>150000</v>
      </c>
      <c r="F37" s="14">
        <f>SUM(D37+E37)</f>
        <v>222918</v>
      </c>
      <c r="G37" s="8" t="s">
        <v>0</v>
      </c>
    </row>
    <row r="38" spans="1:7" x14ac:dyDescent="0.15">
      <c r="A38" s="29" t="s">
        <v>21</v>
      </c>
      <c r="B38" s="14">
        <v>529104</v>
      </c>
      <c r="C38" s="14">
        <v>356179</v>
      </c>
      <c r="D38" s="14">
        <f>SUM(B38-C38)</f>
        <v>172925</v>
      </c>
      <c r="E38" s="19">
        <v>400000</v>
      </c>
      <c r="F38" s="19">
        <f t="shared" ref="F38:F46" si="1">SUM(D38+E38)</f>
        <v>572925</v>
      </c>
      <c r="G38" s="8" t="s">
        <v>76</v>
      </c>
    </row>
    <row r="39" spans="1:7" x14ac:dyDescent="0.15">
      <c r="A39" t="s">
        <v>22</v>
      </c>
      <c r="B39" s="14">
        <v>30000</v>
      </c>
      <c r="C39" s="19">
        <v>32870</v>
      </c>
      <c r="D39" s="14">
        <v>0</v>
      </c>
      <c r="E39" s="19">
        <v>40000</v>
      </c>
      <c r="F39" s="19">
        <f t="shared" si="1"/>
        <v>40000</v>
      </c>
      <c r="G39" s="8" t="s">
        <v>77</v>
      </c>
    </row>
    <row r="40" spans="1:7" x14ac:dyDescent="0.15">
      <c r="A40" s="8" t="s">
        <v>56</v>
      </c>
      <c r="B40" s="14">
        <v>445964</v>
      </c>
      <c r="C40" s="14">
        <v>284868</v>
      </c>
      <c r="D40" s="14">
        <f>SUM(B40-C40)</f>
        <v>161096</v>
      </c>
      <c r="E40" s="14">
        <v>200000</v>
      </c>
      <c r="F40" s="14">
        <f t="shared" si="1"/>
        <v>361096</v>
      </c>
      <c r="G40" s="8" t="s">
        <v>0</v>
      </c>
    </row>
    <row r="41" spans="1:7" x14ac:dyDescent="0.15">
      <c r="A41" s="29" t="s">
        <v>23</v>
      </c>
      <c r="B41" s="14">
        <v>2656541</v>
      </c>
      <c r="C41" s="14">
        <v>883026</v>
      </c>
      <c r="D41" s="14">
        <f>SUM(B41-C41)</f>
        <v>1773515</v>
      </c>
      <c r="E41" s="19">
        <v>1300000</v>
      </c>
      <c r="F41" s="14">
        <f t="shared" si="1"/>
        <v>3073515</v>
      </c>
      <c r="G41" s="8" t="s">
        <v>78</v>
      </c>
    </row>
    <row r="42" spans="1:7" x14ac:dyDescent="0.15">
      <c r="A42" t="s">
        <v>31</v>
      </c>
      <c r="B42" s="14">
        <v>250000</v>
      </c>
      <c r="C42" s="14">
        <v>250000</v>
      </c>
      <c r="D42" s="14">
        <v>0</v>
      </c>
      <c r="E42" s="14">
        <v>250000</v>
      </c>
      <c r="F42" s="14">
        <f t="shared" si="1"/>
        <v>250000</v>
      </c>
      <c r="G42" s="8" t="s">
        <v>0</v>
      </c>
    </row>
    <row r="43" spans="1:7" x14ac:dyDescent="0.15">
      <c r="A43" s="29" t="s">
        <v>45</v>
      </c>
      <c r="B43" s="14">
        <v>449500</v>
      </c>
      <c r="C43" s="14">
        <v>0</v>
      </c>
      <c r="D43" s="14">
        <f>SUM(B43-C43)</f>
        <v>449500</v>
      </c>
      <c r="E43" s="14">
        <v>100000</v>
      </c>
      <c r="F43" s="14">
        <f t="shared" si="1"/>
        <v>549500</v>
      </c>
      <c r="G43" s="8" t="s">
        <v>0</v>
      </c>
    </row>
    <row r="44" spans="1:7" x14ac:dyDescent="0.15">
      <c r="A44" t="s">
        <v>42</v>
      </c>
      <c r="B44" s="14">
        <v>10000</v>
      </c>
      <c r="C44" s="14">
        <v>3795</v>
      </c>
      <c r="D44" s="14"/>
      <c r="E44" s="14">
        <v>10000</v>
      </c>
      <c r="F44" s="14">
        <f t="shared" si="1"/>
        <v>10000</v>
      </c>
      <c r="G44" s="8" t="s">
        <v>0</v>
      </c>
    </row>
    <row r="45" spans="1:7" x14ac:dyDescent="0.15">
      <c r="A45" t="s">
        <v>43</v>
      </c>
      <c r="B45" s="14">
        <v>122387</v>
      </c>
      <c r="C45" s="19">
        <v>123378</v>
      </c>
      <c r="D45" s="14"/>
      <c r="E45" s="32">
        <v>72000</v>
      </c>
      <c r="F45" s="14">
        <f t="shared" si="1"/>
        <v>72000</v>
      </c>
      <c r="G45" s="8" t="s">
        <v>79</v>
      </c>
    </row>
    <row r="46" spans="1:7" x14ac:dyDescent="0.15">
      <c r="A46" s="8" t="s">
        <v>44</v>
      </c>
      <c r="B46" s="14">
        <v>500000</v>
      </c>
      <c r="C46" s="14">
        <v>243084</v>
      </c>
      <c r="D46" s="13">
        <f>SUM(B46-C46)</f>
        <v>256916</v>
      </c>
      <c r="E46" s="19">
        <v>765000</v>
      </c>
      <c r="F46" s="19">
        <f t="shared" si="1"/>
        <v>1021916</v>
      </c>
      <c r="G46" s="8" t="s">
        <v>0</v>
      </c>
    </row>
    <row r="47" spans="1:7" ht="14" thickBot="1" x14ac:dyDescent="0.2">
      <c r="A47" s="30" t="s">
        <v>24</v>
      </c>
      <c r="B47" s="15">
        <v>1498736</v>
      </c>
      <c r="C47" s="15">
        <v>972917</v>
      </c>
      <c r="D47" s="14">
        <f>SUM(B47-C47)</f>
        <v>525819</v>
      </c>
      <c r="E47" s="15">
        <v>600000</v>
      </c>
      <c r="F47" s="31">
        <f>SUM(D47+E47)</f>
        <v>1125819</v>
      </c>
      <c r="G47" s="8" t="s">
        <v>80</v>
      </c>
    </row>
    <row r="48" spans="1:7" ht="14" thickTop="1" x14ac:dyDescent="0.15">
      <c r="A48" t="s">
        <v>8</v>
      </c>
      <c r="B48" s="13">
        <f>SUM(B19:B47)</f>
        <v>7944397</v>
      </c>
      <c r="C48" s="13">
        <f>SUM(C19:C47)</f>
        <v>4732349</v>
      </c>
      <c r="D48" s="13">
        <f>SUM(D19:D47)</f>
        <v>3412689</v>
      </c>
      <c r="E48" s="13">
        <f>SUM(E19:E47)</f>
        <v>5114951</v>
      </c>
      <c r="F48" s="13">
        <f>SUM(F19:F47)</f>
        <v>8543077</v>
      </c>
      <c r="G48" s="8" t="s">
        <v>0</v>
      </c>
    </row>
    <row r="49" spans="1:4" x14ac:dyDescent="0.15">
      <c r="A49" s="8" t="s">
        <v>50</v>
      </c>
      <c r="D49" s="14" t="s">
        <v>0</v>
      </c>
    </row>
    <row r="50" spans="1:4" x14ac:dyDescent="0.15">
      <c r="A50" s="8" t="s">
        <v>0</v>
      </c>
      <c r="C50" s="12" t="s">
        <v>0</v>
      </c>
      <c r="D50" s="13" t="s">
        <v>0</v>
      </c>
    </row>
    <row r="51" spans="1:4" x14ac:dyDescent="0.15">
      <c r="C51" s="8" t="s">
        <v>0</v>
      </c>
    </row>
    <row r="52" spans="1:4" x14ac:dyDescent="0.15">
      <c r="A52" s="8" t="s">
        <v>0</v>
      </c>
    </row>
  </sheetData>
  <phoneticPr fontId="1" type="noConversion"/>
  <printOptions gridLines="1"/>
  <pageMargins left="0.25" right="0.25" top="0.5" bottom="0.5" header="0.3" footer="0.3"/>
  <pageSetup orientation="landscape" copies="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1" type="noConversion"/>
  <pageMargins left="0.75" right="0.75" top="1" bottom="1" header="0.5" footer="0.5"/>
  <pageSetup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1" type="noConversion"/>
  <pageMargins left="0.75" right="0.75" top="1" bottom="1" header="0.5" footer="0.5"/>
  <pageSetup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Post Oak Savannah GCD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Westbrook</dc:creator>
  <cp:lastModifiedBy>Gary	Westbrook</cp:lastModifiedBy>
  <cp:lastPrinted>2024-01-03T19:23:31Z</cp:lastPrinted>
  <dcterms:created xsi:type="dcterms:W3CDTF">2006-10-24T20:39:04Z</dcterms:created>
  <dcterms:modified xsi:type="dcterms:W3CDTF">2024-01-05T21:47:50Z</dcterms:modified>
</cp:coreProperties>
</file>